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840" activeTab="1"/>
  </bookViews>
  <sheets>
    <sheet name="Лист1" sheetId="1" r:id="rId1"/>
    <sheet name="Лист1 (2)" sheetId="2" r:id="rId2"/>
    <sheet name="Лист1 (3)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5" i="3" l="1"/>
  <c r="A195" i="3"/>
  <c r="J194" i="3"/>
  <c r="I194" i="3"/>
  <c r="H194" i="3"/>
  <c r="G194" i="3"/>
  <c r="F194" i="3"/>
  <c r="B185" i="3"/>
  <c r="A185" i="3"/>
  <c r="J184" i="3"/>
  <c r="J195" i="3" s="1"/>
  <c r="I184" i="3"/>
  <c r="I195" i="3" s="1"/>
  <c r="H184" i="3"/>
  <c r="H195" i="3" s="1"/>
  <c r="G184" i="3"/>
  <c r="G195" i="3" s="1"/>
  <c r="F184" i="3"/>
  <c r="F195" i="3" s="1"/>
  <c r="B176" i="3"/>
  <c r="A176" i="3"/>
  <c r="J175" i="3"/>
  <c r="I175" i="3"/>
  <c r="H175" i="3"/>
  <c r="G175" i="3"/>
  <c r="F175" i="3"/>
  <c r="B166" i="3"/>
  <c r="A166" i="3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J156" i="3"/>
  <c r="I156" i="3"/>
  <c r="H156" i="3"/>
  <c r="G156" i="3"/>
  <c r="F156" i="3"/>
  <c r="B147" i="3"/>
  <c r="A147" i="3"/>
  <c r="J146" i="3"/>
  <c r="J157" i="3" s="1"/>
  <c r="I146" i="3"/>
  <c r="I157" i="3" s="1"/>
  <c r="H146" i="3"/>
  <c r="H157" i="3" s="1"/>
  <c r="G146" i="3"/>
  <c r="G157" i="3" s="1"/>
  <c r="F146" i="3"/>
  <c r="F157" i="3" s="1"/>
  <c r="B138" i="3"/>
  <c r="A138" i="3"/>
  <c r="J137" i="3"/>
  <c r="I137" i="3"/>
  <c r="H137" i="3"/>
  <c r="G137" i="3"/>
  <c r="F137" i="3"/>
  <c r="B128" i="3"/>
  <c r="A128" i="3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J118" i="3"/>
  <c r="I118" i="3"/>
  <c r="H118" i="3"/>
  <c r="G118" i="3"/>
  <c r="F118" i="3"/>
  <c r="B109" i="3"/>
  <c r="A109" i="3"/>
  <c r="J108" i="3"/>
  <c r="J119" i="3" s="1"/>
  <c r="I108" i="3"/>
  <c r="I119" i="3" s="1"/>
  <c r="H108" i="3"/>
  <c r="H119" i="3" s="1"/>
  <c r="G108" i="3"/>
  <c r="G119" i="3" s="1"/>
  <c r="F108" i="3"/>
  <c r="F119" i="3" s="1"/>
  <c r="B100" i="3"/>
  <c r="A100" i="3"/>
  <c r="J99" i="3"/>
  <c r="I99" i="3"/>
  <c r="H99" i="3"/>
  <c r="G99" i="3"/>
  <c r="F99" i="3"/>
  <c r="B90" i="3"/>
  <c r="A90" i="3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J80" i="3"/>
  <c r="I80" i="3"/>
  <c r="H80" i="3"/>
  <c r="G80" i="3"/>
  <c r="F80" i="3"/>
  <c r="B71" i="3"/>
  <c r="A71" i="3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J61" i="3"/>
  <c r="I61" i="3"/>
  <c r="H61" i="3"/>
  <c r="G61" i="3"/>
  <c r="F61" i="3"/>
  <c r="B52" i="3"/>
  <c r="A52" i="3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J42" i="3"/>
  <c r="I42" i="3"/>
  <c r="H42" i="3"/>
  <c r="G42" i="3"/>
  <c r="F42" i="3"/>
  <c r="B33" i="3"/>
  <c r="A33" i="3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J23" i="3"/>
  <c r="I23" i="3"/>
  <c r="H23" i="3"/>
  <c r="G23" i="3"/>
  <c r="F23" i="3"/>
  <c r="B14" i="3"/>
  <c r="A14" i="3"/>
  <c r="J13" i="3"/>
  <c r="J24" i="3" s="1"/>
  <c r="J196" i="3" s="1"/>
  <c r="I13" i="3"/>
  <c r="I24" i="3" s="1"/>
  <c r="I196" i="3" s="1"/>
  <c r="H13" i="3"/>
  <c r="H24" i="3" s="1"/>
  <c r="H196" i="3" s="1"/>
  <c r="G13" i="3"/>
  <c r="G24" i="3" s="1"/>
  <c r="G196" i="3" s="1"/>
  <c r="F13" i="3"/>
  <c r="F24" i="3" s="1"/>
  <c r="F196" i="3" s="1"/>
  <c r="B195" i="2" l="1"/>
  <c r="A195" i="2"/>
  <c r="J194" i="2"/>
  <c r="I194" i="2"/>
  <c r="H194" i="2"/>
  <c r="G194" i="2"/>
  <c r="F194" i="2"/>
  <c r="B185" i="2"/>
  <c r="A185" i="2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J175" i="2"/>
  <c r="I175" i="2"/>
  <c r="H175" i="2"/>
  <c r="G175" i="2"/>
  <c r="F175" i="2"/>
  <c r="B166" i="2"/>
  <c r="A166" i="2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J156" i="2"/>
  <c r="I156" i="2"/>
  <c r="H156" i="2"/>
  <c r="G156" i="2"/>
  <c r="F156" i="2"/>
  <c r="B147" i="2"/>
  <c r="A147" i="2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J137" i="2"/>
  <c r="I137" i="2"/>
  <c r="H137" i="2"/>
  <c r="G137" i="2"/>
  <c r="F137" i="2"/>
  <c r="B128" i="2"/>
  <c r="A128" i="2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J118" i="2"/>
  <c r="I118" i="2"/>
  <c r="H118" i="2"/>
  <c r="G118" i="2"/>
  <c r="F118" i="2"/>
  <c r="B109" i="2"/>
  <c r="A109" i="2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J99" i="2"/>
  <c r="I99" i="2"/>
  <c r="H99" i="2"/>
  <c r="G99" i="2"/>
  <c r="F99" i="2"/>
  <c r="B90" i="2"/>
  <c r="A90" i="2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J80" i="2"/>
  <c r="I80" i="2"/>
  <c r="H80" i="2"/>
  <c r="G80" i="2"/>
  <c r="F80" i="2"/>
  <c r="B71" i="2"/>
  <c r="A71" i="2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J61" i="2"/>
  <c r="I61" i="2"/>
  <c r="H61" i="2"/>
  <c r="G61" i="2"/>
  <c r="F61" i="2"/>
  <c r="B52" i="2"/>
  <c r="A52" i="2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J42" i="2"/>
  <c r="I42" i="2"/>
  <c r="H42" i="2"/>
  <c r="G42" i="2"/>
  <c r="F42" i="2"/>
  <c r="B33" i="2"/>
  <c r="A33" i="2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J23" i="2"/>
  <c r="I23" i="2"/>
  <c r="H23" i="2"/>
  <c r="G23" i="2"/>
  <c r="F23" i="2"/>
  <c r="B14" i="2"/>
  <c r="A14" i="2"/>
  <c r="J13" i="2"/>
  <c r="J24" i="2" s="1"/>
  <c r="I13" i="2"/>
  <c r="I24" i="2" s="1"/>
  <c r="H13" i="2"/>
  <c r="H24" i="2" s="1"/>
  <c r="G13" i="2"/>
  <c r="G24" i="2" s="1"/>
  <c r="F13" i="2"/>
  <c r="F24" i="2" s="1"/>
  <c r="J196" i="2" l="1"/>
  <c r="I196" i="2"/>
  <c r="H196" i="2"/>
  <c r="G196" i="2"/>
  <c r="F196" i="2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6" i="1" l="1"/>
  <c r="J196" i="1"/>
  <c r="I196" i="1"/>
  <c r="G196" i="1"/>
  <c r="F119" i="1"/>
  <c r="F138" i="1"/>
  <c r="F157" i="1"/>
  <c r="F176" i="1"/>
  <c r="F195" i="1"/>
  <c r="I24" i="1"/>
  <c r="F24" i="1"/>
  <c r="J24" i="1"/>
  <c r="H24" i="1"/>
  <c r="G24" i="1"/>
  <c r="F196" i="1" l="1"/>
</calcChain>
</file>

<file path=xl/sharedStrings.xml><?xml version="1.0" encoding="utf-8"?>
<sst xmlns="http://schemas.openxmlformats.org/spreadsheetml/2006/main" count="587" uniqueCount="63">
  <si>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</si>
  <si>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</si>
  <si>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</si>
  <si>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</si>
  <si>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</si>
  <si>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</si>
  <si>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</si>
  <si>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</si>
  <si>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</si>
  <si>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</si>
  <si>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</si>
  <si>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</si>
  <si>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</si>
  <si>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</si>
  <si>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</si>
  <si>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</si>
  <si>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</si>
  <si>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</si>
  <si>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</si>
  <si>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</si>
  <si>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</si>
  <si>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</si>
  <si>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</si>
  <si>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</si>
  <si>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</si>
  <si>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</si>
  <si>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</si>
  <si>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</si>
  <si>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</si>
  <si>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</si>
  <si>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</si>
  <si>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</si>
  <si>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</si>
  <si>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</si>
  <si>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</si>
  <si>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консервированным мясом</t>
  </si>
  <si>
    <t>Каша рисовая молочная</t>
  </si>
  <si>
    <t>Какао с молоком</t>
  </si>
  <si>
    <t>Банан</t>
  </si>
  <si>
    <t>Каша гречневая рассыпчатая</t>
  </si>
  <si>
    <t>Курица в соусе с томатом</t>
  </si>
  <si>
    <t>Чай с сахаром</t>
  </si>
  <si>
    <t>Яблоко</t>
  </si>
  <si>
    <t>Борщ из свежей капусты с картофелем и тушеным</t>
  </si>
  <si>
    <t>Компот из смеси сухофруктов</t>
  </si>
  <si>
    <t>Апельсин</t>
  </si>
  <si>
    <t>Рис отварной</t>
  </si>
  <si>
    <t>Рыба тушеная в томате с овощами</t>
  </si>
  <si>
    <t>Кисель из концентрированных плодов и ягод</t>
  </si>
  <si>
    <t>Жаркое по домашнему из мясных консервов</t>
  </si>
  <si>
    <t>Хлеб белый</t>
  </si>
  <si>
    <t>с 13.11 по 17.11 2023г</t>
  </si>
  <si>
    <t>Каша "Дружба"</t>
  </si>
  <si>
    <t>Хлеб</t>
  </si>
  <si>
    <t>Картофелбное пюре, подлив</t>
  </si>
  <si>
    <t>216/238</t>
  </si>
  <si>
    <t>Котлета мясная</t>
  </si>
  <si>
    <t>Рассольник с мясными консервами</t>
  </si>
  <si>
    <t>Кисель из концентрированых плодов и ягод</t>
  </si>
  <si>
    <t>Груша</t>
  </si>
  <si>
    <t>Пюре из гороха</t>
  </si>
  <si>
    <t>Тефтели из говядины с рисом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</si>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</sst>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A101" sqref="A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51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36</v>
      </c>
      <c r="F101" s="41">
        <v>200</v>
      </c>
      <c r="G101" s="41">
        <v>5.12</v>
      </c>
      <c r="H101" s="41">
        <v>6.62</v>
      </c>
      <c r="I101" s="41">
        <v>32.61</v>
      </c>
      <c r="J101" s="41">
        <v>210.13</v>
      </c>
      <c r="K101" s="42">
        <v>105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37</v>
      </c>
      <c r="F103" s="44">
        <v>200</v>
      </c>
      <c r="G103" s="44">
        <v>3.77</v>
      </c>
      <c r="H103" s="44">
        <v>3.93</v>
      </c>
      <c r="I103" s="44">
        <v>25.95</v>
      </c>
      <c r="J103" s="44">
        <v>153.91999999999999</v>
      </c>
      <c r="K103" s="45">
        <v>242</v>
      </c>
    </row>
    <row r="104" spans="1:11" ht="15" x14ac:dyDescent="0.25">
      <c r="A104" s="24"/>
      <c r="B104" s="16"/>
      <c r="C104" s="11"/>
      <c r="D104" s="7" t="s">
        <v>23</v>
      </c>
      <c r="E104" s="43" t="s">
        <v>50</v>
      </c>
      <c r="F104" s="44">
        <v>40</v>
      </c>
      <c r="G104" s="44">
        <v>3.06</v>
      </c>
      <c r="H104" s="44">
        <v>1.32</v>
      </c>
      <c r="I104" s="44">
        <v>20.239999999999998</v>
      </c>
      <c r="J104" s="44">
        <v>106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38</v>
      </c>
      <c r="F105" s="44">
        <v>203</v>
      </c>
      <c r="G105" s="44">
        <v>3</v>
      </c>
      <c r="H105" s="44">
        <v>1</v>
      </c>
      <c r="I105" s="44">
        <v>21.8</v>
      </c>
      <c r="J105" s="44">
        <v>96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643</v>
      </c>
      <c r="G108" s="20">
        <f t="shared" ref="G108:J108" si="51">SUM(G101:G107)</f>
        <v>14.950000000000001</v>
      </c>
      <c r="H108" s="20">
        <f t="shared" si="51"/>
        <v>12.870000000000001</v>
      </c>
      <c r="I108" s="20">
        <f t="shared" si="51"/>
        <v>100.6</v>
      </c>
      <c r="J108" s="20">
        <f t="shared" si="51"/>
        <v>566.04999999999995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643</v>
      </c>
      <c r="G119" s="33">
        <f t="shared" ref="G119" si="53">G108+G118</f>
        <v>14.950000000000001</v>
      </c>
      <c r="H119" s="33">
        <f t="shared" ref="H119" si="54">H108+H118</f>
        <v>12.870000000000001</v>
      </c>
      <c r="I119" s="33">
        <f t="shared" ref="I119" si="55">I108+I118</f>
        <v>100.6</v>
      </c>
      <c r="J119" s="33">
        <f t="shared" ref="J119" si="56">J108+J118</f>
        <v>566.04999999999995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39</v>
      </c>
      <c r="F120" s="41">
        <v>150</v>
      </c>
      <c r="G120" s="41">
        <v>5.82</v>
      </c>
      <c r="H120" s="41">
        <v>3.62</v>
      </c>
      <c r="I120" s="41">
        <v>30</v>
      </c>
      <c r="J120" s="41">
        <v>175.87</v>
      </c>
      <c r="K120" s="42">
        <v>196</v>
      </c>
    </row>
    <row r="121" spans="1:11" ht="15" x14ac:dyDescent="0.25">
      <c r="A121" s="15"/>
      <c r="B121" s="16"/>
      <c r="C121" s="11"/>
      <c r="D121" s="6"/>
      <c r="E121" s="43" t="s">
        <v>40</v>
      </c>
      <c r="F121" s="44">
        <v>120</v>
      </c>
      <c r="G121" s="44">
        <v>34.5</v>
      </c>
      <c r="H121" s="44">
        <v>41.62</v>
      </c>
      <c r="I121" s="44">
        <v>5.44</v>
      </c>
      <c r="J121" s="44">
        <v>534.29</v>
      </c>
      <c r="K121" s="45">
        <v>190</v>
      </c>
    </row>
    <row r="122" spans="1:11" ht="15" x14ac:dyDescent="0.25">
      <c r="A122" s="15"/>
      <c r="B122" s="16"/>
      <c r="C122" s="11"/>
      <c r="D122" s="7" t="s">
        <v>22</v>
      </c>
      <c r="E122" s="43" t="s">
        <v>41</v>
      </c>
      <c r="F122" s="44">
        <v>200</v>
      </c>
      <c r="G122" s="44">
        <v>0.12</v>
      </c>
      <c r="H122" s="44">
        <v>0</v>
      </c>
      <c r="I122" s="44">
        <v>12.04</v>
      </c>
      <c r="J122" s="44">
        <v>48.64</v>
      </c>
      <c r="K122" s="45">
        <v>271</v>
      </c>
    </row>
    <row r="123" spans="1:11" ht="15" x14ac:dyDescent="0.25">
      <c r="A123" s="15"/>
      <c r="B123" s="16"/>
      <c r="C123" s="11"/>
      <c r="D123" s="7" t="s">
        <v>23</v>
      </c>
      <c r="E123" s="43" t="s">
        <v>50</v>
      </c>
      <c r="F123" s="44">
        <v>40</v>
      </c>
      <c r="G123" s="44">
        <v>3.06</v>
      </c>
      <c r="H123" s="44">
        <v>1.32</v>
      </c>
      <c r="I123" s="44">
        <v>20.239999999999998</v>
      </c>
      <c r="J123" s="44">
        <v>106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42</v>
      </c>
      <c r="F124" s="44">
        <v>136</v>
      </c>
      <c r="G124" s="44">
        <v>0.4</v>
      </c>
      <c r="H124" s="44">
        <v>0.4</v>
      </c>
      <c r="I124" s="44">
        <v>9.8000000000000007</v>
      </c>
      <c r="J124" s="44">
        <v>47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646</v>
      </c>
      <c r="G127" s="20">
        <f t="shared" ref="G127:J127" si="57">SUM(G120:G126)</f>
        <v>43.9</v>
      </c>
      <c r="H127" s="20">
        <f t="shared" si="57"/>
        <v>46.959999999999994</v>
      </c>
      <c r="I127" s="20">
        <f t="shared" si="57"/>
        <v>77.52</v>
      </c>
      <c r="J127" s="20">
        <f t="shared" si="57"/>
        <v>911.8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646</v>
      </c>
      <c r="G138" s="33">
        <f t="shared" ref="G138" si="59">G127+G137</f>
        <v>43.9</v>
      </c>
      <c r="H138" s="33">
        <f t="shared" ref="H138" si="60">H127+H137</f>
        <v>46.959999999999994</v>
      </c>
      <c r="I138" s="33">
        <f t="shared" ref="I138" si="61">I127+I137</f>
        <v>77.52</v>
      </c>
      <c r="J138" s="33">
        <f t="shared" ref="J138" si="62">J127+J137</f>
        <v>911.8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43</v>
      </c>
      <c r="F139" s="41">
        <v>250</v>
      </c>
      <c r="G139" s="41">
        <v>6.44</v>
      </c>
      <c r="H139" s="41">
        <v>7.47</v>
      </c>
      <c r="I139" s="41">
        <v>14.43</v>
      </c>
      <c r="J139" s="41">
        <v>142.31</v>
      </c>
      <c r="K139" s="42">
        <v>59</v>
      </c>
    </row>
    <row r="140" spans="1:11" ht="15" x14ac:dyDescent="0.25">
      <c r="A140" s="24"/>
      <c r="B140" s="16"/>
      <c r="C140" s="11"/>
      <c r="D140" s="6"/>
      <c r="E140" s="43" t="s">
        <v>35</v>
      </c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44</v>
      </c>
      <c r="F141" s="44">
        <v>200</v>
      </c>
      <c r="G141" s="44">
        <v>0.56000000000000005</v>
      </c>
      <c r="H141" s="44">
        <v>0</v>
      </c>
      <c r="I141" s="44">
        <v>27.89</v>
      </c>
      <c r="J141" s="44">
        <v>113.79</v>
      </c>
      <c r="K141" s="45">
        <v>255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50</v>
      </c>
      <c r="F142" s="44">
        <v>40</v>
      </c>
      <c r="G142" s="44">
        <v>3.06</v>
      </c>
      <c r="H142" s="44">
        <v>1.32</v>
      </c>
      <c r="I142" s="44">
        <v>20.239999999999998</v>
      </c>
      <c r="J142" s="44">
        <v>106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45</v>
      </c>
      <c r="F143" s="44">
        <v>364</v>
      </c>
      <c r="G143" s="44">
        <v>2.7</v>
      </c>
      <c r="H143" s="44">
        <v>0.6</v>
      </c>
      <c r="I143" s="44">
        <v>24.3</v>
      </c>
      <c r="J143" s="44">
        <v>144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854</v>
      </c>
      <c r="G146" s="20">
        <f t="shared" ref="G146:J146" si="63">SUM(G139:G145)</f>
        <v>12.760000000000002</v>
      </c>
      <c r="H146" s="20">
        <f t="shared" si="63"/>
        <v>9.3899999999999988</v>
      </c>
      <c r="I146" s="20">
        <f t="shared" si="63"/>
        <v>86.86</v>
      </c>
      <c r="J146" s="20">
        <f t="shared" si="63"/>
        <v>506.1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854</v>
      </c>
      <c r="G157" s="33">
        <f t="shared" ref="G157" si="65">G146+G156</f>
        <v>12.760000000000002</v>
      </c>
      <c r="H157" s="33">
        <f t="shared" ref="H157" si="66">H146+H156</f>
        <v>9.3899999999999988</v>
      </c>
      <c r="I157" s="33">
        <f t="shared" ref="I157" si="67">I146+I156</f>
        <v>86.86</v>
      </c>
      <c r="J157" s="33">
        <f t="shared" ref="J157" si="68">J146+J156</f>
        <v>506.1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46</v>
      </c>
      <c r="F158" s="41">
        <v>150</v>
      </c>
      <c r="G158" s="41">
        <v>2.59</v>
      </c>
      <c r="H158" s="41">
        <v>3.39</v>
      </c>
      <c r="I158" s="41">
        <v>26.85</v>
      </c>
      <c r="J158" s="41">
        <v>150.12200999999999</v>
      </c>
      <c r="K158" s="42"/>
    </row>
    <row r="159" spans="1:11" ht="15" x14ac:dyDescent="0.25">
      <c r="A159" s="24"/>
      <c r="B159" s="16"/>
      <c r="C159" s="11"/>
      <c r="D159" s="6"/>
      <c r="E159" s="43" t="s">
        <v>47</v>
      </c>
      <c r="F159" s="44">
        <v>140</v>
      </c>
      <c r="G159" s="44">
        <v>14.5</v>
      </c>
      <c r="H159" s="44">
        <v>8.0299999999999994</v>
      </c>
      <c r="I159" s="44">
        <v>7.51</v>
      </c>
      <c r="J159" s="44">
        <v>160.29</v>
      </c>
      <c r="K159" s="45">
        <v>154</v>
      </c>
    </row>
    <row r="160" spans="1:11" ht="15" x14ac:dyDescent="0.25">
      <c r="A160" s="24"/>
      <c r="B160" s="16"/>
      <c r="C160" s="11"/>
      <c r="D160" s="7" t="s">
        <v>22</v>
      </c>
      <c r="E160" s="43" t="s">
        <v>48</v>
      </c>
      <c r="F160" s="44">
        <v>200</v>
      </c>
      <c r="G160" s="44">
        <v>1.36</v>
      </c>
      <c r="H160" s="44">
        <v>0</v>
      </c>
      <c r="I160" s="44">
        <v>29.02</v>
      </c>
      <c r="J160" s="44">
        <v>116.19</v>
      </c>
      <c r="K160" s="45">
        <v>247</v>
      </c>
    </row>
    <row r="161" spans="1:11" ht="15" x14ac:dyDescent="0.25">
      <c r="A161" s="24"/>
      <c r="B161" s="16"/>
      <c r="C161" s="11"/>
      <c r="D161" s="7" t="s">
        <v>23</v>
      </c>
      <c r="E161" s="43" t="s">
        <v>50</v>
      </c>
      <c r="F161" s="44">
        <v>40</v>
      </c>
      <c r="G161" s="44">
        <v>3.06</v>
      </c>
      <c r="H161" s="44">
        <v>1.32</v>
      </c>
      <c r="I161" s="44">
        <v>20.239999999999998</v>
      </c>
      <c r="J161" s="44">
        <v>106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42</v>
      </c>
      <c r="F162" s="44">
        <v>136</v>
      </c>
      <c r="G162" s="44">
        <v>0.4</v>
      </c>
      <c r="H162" s="44">
        <v>0.4</v>
      </c>
      <c r="I162" s="44">
        <v>9.8000000000000007</v>
      </c>
      <c r="J162" s="44">
        <v>47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666</v>
      </c>
      <c r="G165" s="20">
        <f t="shared" ref="G165:J165" si="69">SUM(G158:G164)</f>
        <v>21.909999999999997</v>
      </c>
      <c r="H165" s="20">
        <f t="shared" si="69"/>
        <v>13.14</v>
      </c>
      <c r="I165" s="20">
        <f t="shared" si="69"/>
        <v>93.419999999999987</v>
      </c>
      <c r="J165" s="20">
        <f t="shared" si="69"/>
        <v>579.60201000000006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666</v>
      </c>
      <c r="G176" s="33">
        <f t="shared" ref="G176" si="71">G165+G175</f>
        <v>21.909999999999997</v>
      </c>
      <c r="H176" s="33">
        <f t="shared" ref="H176" si="72">H165+H175</f>
        <v>13.14</v>
      </c>
      <c r="I176" s="33">
        <f t="shared" ref="I176" si="73">I165+I175</f>
        <v>93.419999999999987</v>
      </c>
      <c r="J176" s="33">
        <f t="shared" ref="J176" si="74">J165+J175</f>
        <v>579.60201000000006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49</v>
      </c>
      <c r="F177" s="41">
        <v>200</v>
      </c>
      <c r="G177" s="41">
        <v>18.399999999999999</v>
      </c>
      <c r="H177" s="41">
        <v>20.69</v>
      </c>
      <c r="I177" s="41">
        <v>19.77</v>
      </c>
      <c r="J177" s="41">
        <v>337.6</v>
      </c>
      <c r="K177" s="42">
        <v>186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41</v>
      </c>
      <c r="F179" s="44">
        <v>200</v>
      </c>
      <c r="G179" s="44">
        <v>0.12</v>
      </c>
      <c r="H179" s="44">
        <v>0</v>
      </c>
      <c r="I179" s="44">
        <v>12.04</v>
      </c>
      <c r="J179" s="44">
        <v>48.64</v>
      </c>
      <c r="K179" s="45">
        <v>271</v>
      </c>
    </row>
    <row r="180" spans="1:11" ht="15" x14ac:dyDescent="0.25">
      <c r="A180" s="24"/>
      <c r="B180" s="16"/>
      <c r="C180" s="11"/>
      <c r="D180" s="7" t="s">
        <v>23</v>
      </c>
      <c r="E180" s="43" t="s">
        <v>50</v>
      </c>
      <c r="F180" s="44">
        <v>40</v>
      </c>
      <c r="G180" s="44">
        <v>3.06</v>
      </c>
      <c r="H180" s="44">
        <v>1.32</v>
      </c>
      <c r="I180" s="44">
        <v>20.239999999999998</v>
      </c>
      <c r="J180" s="44">
        <v>106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45</v>
      </c>
      <c r="F181" s="44">
        <v>264</v>
      </c>
      <c r="G181" s="44">
        <v>0.9</v>
      </c>
      <c r="H181" s="44">
        <v>0.2</v>
      </c>
      <c r="I181" s="44">
        <v>8.1</v>
      </c>
      <c r="J181" s="44">
        <v>36</v>
      </c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704</v>
      </c>
      <c r="G184" s="20">
        <f t="shared" ref="G184:J184" si="75">SUM(G177:G183)</f>
        <v>22.479999999999997</v>
      </c>
      <c r="H184" s="20">
        <f t="shared" si="75"/>
        <v>22.21</v>
      </c>
      <c r="I184" s="20">
        <f t="shared" si="75"/>
        <v>60.15</v>
      </c>
      <c r="J184" s="20">
        <f t="shared" si="75"/>
        <v>528.24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704</v>
      </c>
      <c r="G195" s="33">
        <f t="shared" ref="G195" si="77">G184+G194</f>
        <v>22.479999999999997</v>
      </c>
      <c r="H195" s="33">
        <f t="shared" ref="H195" si="78">H184+H194</f>
        <v>22.21</v>
      </c>
      <c r="I195" s="33">
        <f t="shared" ref="I195" si="79">I184+I194</f>
        <v>60.15</v>
      </c>
      <c r="J195" s="33">
        <f t="shared" ref="J195" si="80">J184+J194</f>
        <v>528.24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702.6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23.2</v>
      </c>
      <c r="H196" s="35">
        <f t="shared" si="81"/>
        <v>20.913999999999998</v>
      </c>
      <c r="I196" s="35">
        <f t="shared" si="81"/>
        <v>83.71</v>
      </c>
      <c r="J196" s="35">
        <f t="shared" si="81"/>
        <v>618.35840200000007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45250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52</v>
      </c>
      <c r="F6" s="41">
        <v>200</v>
      </c>
      <c r="G6" s="41">
        <v>6.55</v>
      </c>
      <c r="H6" s="41">
        <v>8.33</v>
      </c>
      <c r="I6" s="41">
        <v>35.9</v>
      </c>
      <c r="J6" s="41">
        <v>242.11</v>
      </c>
      <c r="K6" s="42">
        <v>93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3.77</v>
      </c>
      <c r="H8" s="44">
        <v>3.93</v>
      </c>
      <c r="I8" s="44">
        <v>25.95</v>
      </c>
      <c r="J8" s="44">
        <v>153.91999999999999</v>
      </c>
      <c r="K8" s="45">
        <v>242</v>
      </c>
    </row>
    <row r="9" spans="1:11" ht="15" x14ac:dyDescent="0.25">
      <c r="A9" s="24"/>
      <c r="B9" s="16"/>
      <c r="C9" s="11"/>
      <c r="D9" s="7" t="s">
        <v>23</v>
      </c>
      <c r="E9" s="43" t="s">
        <v>53</v>
      </c>
      <c r="F9" s="44">
        <v>40</v>
      </c>
      <c r="G9" s="44">
        <v>3.06</v>
      </c>
      <c r="H9" s="44">
        <v>1.32</v>
      </c>
      <c r="I9" s="44">
        <v>20.239999999999998</v>
      </c>
      <c r="J9" s="44">
        <v>107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38</v>
      </c>
      <c r="F10" s="44">
        <v>298</v>
      </c>
      <c r="G10" s="44">
        <v>4.5</v>
      </c>
      <c r="H10" s="44">
        <v>1.5</v>
      </c>
      <c r="I10" s="44">
        <v>63</v>
      </c>
      <c r="J10" s="44">
        <v>192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738</v>
      </c>
      <c r="G13" s="20">
        <f t="shared" ref="G13:J13" si="0">SUM(G6:G12)</f>
        <v>17.880000000000003</v>
      </c>
      <c r="H13" s="20">
        <f t="shared" si="0"/>
        <v>15.08</v>
      </c>
      <c r="I13" s="20">
        <f t="shared" si="0"/>
        <v>145.08999999999997</v>
      </c>
      <c r="J13" s="20">
        <f t="shared" si="0"/>
        <v>695.03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738</v>
      </c>
      <c r="G24" s="33">
        <f t="shared" ref="G24:J24" si="2">G13+G23</f>
        <v>17.880000000000003</v>
      </c>
      <c r="H24" s="33">
        <f t="shared" si="2"/>
        <v>15.08</v>
      </c>
      <c r="I24" s="33">
        <f t="shared" si="2"/>
        <v>145.08999999999997</v>
      </c>
      <c r="J24" s="33">
        <f t="shared" si="2"/>
        <v>695.03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54</v>
      </c>
      <c r="F25" s="41">
        <v>180</v>
      </c>
      <c r="G25" s="41">
        <v>2.67</v>
      </c>
      <c r="H25" s="41">
        <v>7.71</v>
      </c>
      <c r="I25" s="41">
        <v>20.82</v>
      </c>
      <c r="J25" s="41">
        <v>163.12</v>
      </c>
      <c r="K25" s="42" t="s">
        <v>55</v>
      </c>
    </row>
    <row r="26" spans="1:11" ht="15" x14ac:dyDescent="0.25">
      <c r="A26" s="15"/>
      <c r="B26" s="16"/>
      <c r="C26" s="11"/>
      <c r="D26" s="6"/>
      <c r="E26" s="43" t="s">
        <v>56</v>
      </c>
      <c r="F26" s="44">
        <v>70</v>
      </c>
      <c r="G26" s="44">
        <v>21.68</v>
      </c>
      <c r="H26" s="44">
        <v>24.21</v>
      </c>
      <c r="I26" s="44">
        <v>6.74</v>
      </c>
      <c r="J26" s="44">
        <v>331.53</v>
      </c>
      <c r="K26" s="45">
        <v>171</v>
      </c>
    </row>
    <row r="27" spans="1:11" ht="15" x14ac:dyDescent="0.25">
      <c r="A27" s="15"/>
      <c r="B27" s="16"/>
      <c r="C27" s="11"/>
      <c r="D27" s="7" t="s">
        <v>22</v>
      </c>
      <c r="E27" s="43" t="s">
        <v>41</v>
      </c>
      <c r="F27" s="44">
        <v>200</v>
      </c>
      <c r="G27" s="44">
        <v>0.12</v>
      </c>
      <c r="H27" s="44">
        <v>0</v>
      </c>
      <c r="I27" s="44">
        <v>12.04</v>
      </c>
      <c r="J27" s="44">
        <v>48.64</v>
      </c>
      <c r="K27" s="45">
        <v>271</v>
      </c>
    </row>
    <row r="28" spans="1:11" ht="15" x14ac:dyDescent="0.25">
      <c r="A28" s="15"/>
      <c r="B28" s="16"/>
      <c r="C28" s="11"/>
      <c r="D28" s="7" t="s">
        <v>23</v>
      </c>
      <c r="E28" s="43" t="s">
        <v>53</v>
      </c>
      <c r="F28" s="44">
        <v>40</v>
      </c>
      <c r="G28" s="44">
        <v>3.06</v>
      </c>
      <c r="H28" s="44">
        <v>1.32</v>
      </c>
      <c r="I28" s="44">
        <v>20.239999999999998</v>
      </c>
      <c r="J28" s="44">
        <v>107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42</v>
      </c>
      <c r="F29" s="44">
        <v>140</v>
      </c>
      <c r="G29" s="44">
        <v>0.4</v>
      </c>
      <c r="H29" s="44">
        <v>0.4</v>
      </c>
      <c r="I29" s="44">
        <v>9.8000000000000007</v>
      </c>
      <c r="J29" s="44">
        <v>47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630</v>
      </c>
      <c r="G32" s="20">
        <f t="shared" ref="G32:J32" si="3">SUM(G25:G31)</f>
        <v>27.93</v>
      </c>
      <c r="H32" s="20">
        <f t="shared" si="3"/>
        <v>33.64</v>
      </c>
      <c r="I32" s="20">
        <f t="shared" si="3"/>
        <v>69.64</v>
      </c>
      <c r="J32" s="20">
        <f t="shared" si="3"/>
        <v>697.29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:J42" si="4">SUM(G33:G41)</f>
        <v>0</v>
      </c>
      <c r="H42" s="20">
        <f t="shared" si="4"/>
        <v>0</v>
      </c>
      <c r="I42" s="20">
        <f t="shared" si="4"/>
        <v>0</v>
      </c>
      <c r="J42" s="20">
        <f t="shared" si="4"/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630</v>
      </c>
      <c r="G43" s="33">
        <f t="shared" ref="G43:J43" si="5">G32+G42</f>
        <v>27.93</v>
      </c>
      <c r="H43" s="33">
        <f t="shared" si="5"/>
        <v>33.64</v>
      </c>
      <c r="I43" s="33">
        <f t="shared" si="5"/>
        <v>69.64</v>
      </c>
      <c r="J43" s="33">
        <f t="shared" si="5"/>
        <v>697.29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57</v>
      </c>
      <c r="F44" s="41">
        <v>250</v>
      </c>
      <c r="G44" s="41">
        <v>5.03</v>
      </c>
      <c r="H44" s="41">
        <v>11.3</v>
      </c>
      <c r="I44" s="41">
        <v>32.380000000000003</v>
      </c>
      <c r="J44" s="41">
        <v>149.6</v>
      </c>
      <c r="K44" s="42">
        <v>34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58</v>
      </c>
      <c r="F46" s="44">
        <v>200</v>
      </c>
      <c r="G46" s="44">
        <v>1.36</v>
      </c>
      <c r="H46" s="44">
        <v>0</v>
      </c>
      <c r="I46" s="44">
        <v>29.02</v>
      </c>
      <c r="J46" s="44">
        <v>116.19</v>
      </c>
      <c r="K46" s="45">
        <v>247</v>
      </c>
    </row>
    <row r="47" spans="1:11" ht="15" x14ac:dyDescent="0.25">
      <c r="A47" s="24"/>
      <c r="B47" s="16"/>
      <c r="C47" s="11"/>
      <c r="D47" s="7" t="s">
        <v>23</v>
      </c>
      <c r="E47" s="43" t="s">
        <v>53</v>
      </c>
      <c r="F47" s="44">
        <v>40</v>
      </c>
      <c r="G47" s="44">
        <v>3.06</v>
      </c>
      <c r="H47" s="44">
        <v>1.32</v>
      </c>
      <c r="I47" s="44">
        <v>20.239999999999998</v>
      </c>
      <c r="J47" s="44">
        <v>107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59</v>
      </c>
      <c r="F48" s="44">
        <v>366</v>
      </c>
      <c r="G48" s="44">
        <v>1.6</v>
      </c>
      <c r="H48" s="44">
        <v>1.2</v>
      </c>
      <c r="I48" s="44">
        <v>43.6</v>
      </c>
      <c r="J48" s="44">
        <v>168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856</v>
      </c>
      <c r="G51" s="20">
        <f t="shared" ref="G51:J51" si="6">SUM(G44:G50)</f>
        <v>11.05</v>
      </c>
      <c r="H51" s="20">
        <f t="shared" si="6"/>
        <v>13.82</v>
      </c>
      <c r="I51" s="20">
        <f t="shared" si="6"/>
        <v>125.24000000000001</v>
      </c>
      <c r="J51" s="20">
        <f t="shared" si="6"/>
        <v>540.79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:J61" si="7">SUM(G52:G60)</f>
        <v>0</v>
      </c>
      <c r="H61" s="20">
        <f t="shared" si="7"/>
        <v>0</v>
      </c>
      <c r="I61" s="20">
        <f t="shared" si="7"/>
        <v>0</v>
      </c>
      <c r="J61" s="20">
        <f t="shared" si="7"/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856</v>
      </c>
      <c r="G62" s="33">
        <f t="shared" ref="G62:J62" si="8">G51+G61</f>
        <v>11.05</v>
      </c>
      <c r="H62" s="33">
        <f t="shared" si="8"/>
        <v>13.82</v>
      </c>
      <c r="I62" s="33">
        <f t="shared" si="8"/>
        <v>125.24000000000001</v>
      </c>
      <c r="J62" s="33">
        <f t="shared" si="8"/>
        <v>540.79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60</v>
      </c>
      <c r="F63" s="41">
        <v>150</v>
      </c>
      <c r="G63" s="41">
        <v>23.6</v>
      </c>
      <c r="H63" s="41">
        <v>5.12</v>
      </c>
      <c r="I63" s="41">
        <v>50.84</v>
      </c>
      <c r="J63" s="41">
        <v>328.18</v>
      </c>
      <c r="K63" s="42">
        <v>115</v>
      </c>
    </row>
    <row r="64" spans="1:11" ht="15" x14ac:dyDescent="0.25">
      <c r="A64" s="24"/>
      <c r="B64" s="16"/>
      <c r="C64" s="11"/>
      <c r="D64" s="6"/>
      <c r="E64" s="43" t="s">
        <v>61</v>
      </c>
      <c r="F64" s="44">
        <v>70</v>
      </c>
      <c r="G64" s="44">
        <v>9.16</v>
      </c>
      <c r="H64" s="44">
        <v>13.53</v>
      </c>
      <c r="I64" s="44">
        <v>9.44</v>
      </c>
      <c r="J64" s="44">
        <v>196.14</v>
      </c>
      <c r="K64" s="45">
        <v>182</v>
      </c>
    </row>
    <row r="65" spans="1:11" ht="15" x14ac:dyDescent="0.25">
      <c r="A65" s="24"/>
      <c r="B65" s="16"/>
      <c r="C65" s="11"/>
      <c r="D65" s="7" t="s">
        <v>22</v>
      </c>
      <c r="E65" s="43" t="s">
        <v>41</v>
      </c>
      <c r="F65" s="44">
        <v>200</v>
      </c>
      <c r="G65" s="44">
        <v>0.12</v>
      </c>
      <c r="H65" s="44">
        <v>0</v>
      </c>
      <c r="I65" s="44">
        <v>12.04</v>
      </c>
      <c r="J65" s="44">
        <v>48.64</v>
      </c>
      <c r="K65" s="45">
        <v>271</v>
      </c>
    </row>
    <row r="66" spans="1:11" ht="15" x14ac:dyDescent="0.25">
      <c r="A66" s="24"/>
      <c r="B66" s="16"/>
      <c r="C66" s="11"/>
      <c r="D66" s="7" t="s">
        <v>23</v>
      </c>
      <c r="E66" s="43" t="s">
        <v>53</v>
      </c>
      <c r="F66" s="44">
        <v>40</v>
      </c>
      <c r="G66" s="44">
        <v>3.06</v>
      </c>
      <c r="H66" s="44">
        <v>1.32</v>
      </c>
      <c r="I66" s="44">
        <v>20.239999999999998</v>
      </c>
      <c r="J66" s="44">
        <v>106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45</v>
      </c>
      <c r="F67" s="44">
        <v>260</v>
      </c>
      <c r="G67" s="44">
        <v>0.9</v>
      </c>
      <c r="H67" s="44">
        <v>0.2</v>
      </c>
      <c r="I67" s="44">
        <v>8.1</v>
      </c>
      <c r="J67" s="44">
        <v>36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720</v>
      </c>
      <c r="G70" s="20">
        <f t="shared" ref="G70:J70" si="9">SUM(G63:G69)</f>
        <v>36.840000000000003</v>
      </c>
      <c r="H70" s="20">
        <f t="shared" si="9"/>
        <v>20.169999999999998</v>
      </c>
      <c r="I70" s="20">
        <f t="shared" si="9"/>
        <v>100.65999999999998</v>
      </c>
      <c r="J70" s="20">
        <f t="shared" si="9"/>
        <v>714.95999999999992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:J80" si="10">SUM(G71:G79)</f>
        <v>0</v>
      </c>
      <c r="H80" s="20">
        <f t="shared" si="10"/>
        <v>0</v>
      </c>
      <c r="I80" s="20">
        <f t="shared" si="10"/>
        <v>0</v>
      </c>
      <c r="J80" s="20">
        <f t="shared" si="10"/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720</v>
      </c>
      <c r="G81" s="33">
        <f t="shared" ref="G81:J81" si="11">G70+G80</f>
        <v>36.840000000000003</v>
      </c>
      <c r="H81" s="33">
        <f t="shared" si="11"/>
        <v>20.169999999999998</v>
      </c>
      <c r="I81" s="33">
        <f t="shared" si="11"/>
        <v>100.65999999999998</v>
      </c>
      <c r="J81" s="33">
        <f t="shared" si="11"/>
        <v>714.95999999999992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62</v>
      </c>
      <c r="F82" s="41">
        <v>210</v>
      </c>
      <c r="G82" s="41">
        <v>37.200000000000003</v>
      </c>
      <c r="H82" s="41">
        <v>45.33</v>
      </c>
      <c r="I82" s="41">
        <v>41.05</v>
      </c>
      <c r="J82" s="41">
        <v>747.09</v>
      </c>
      <c r="K82" s="42">
        <v>191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41</v>
      </c>
      <c r="F84" s="44">
        <v>200</v>
      </c>
      <c r="G84" s="44">
        <v>0.12</v>
      </c>
      <c r="H84" s="44">
        <v>0</v>
      </c>
      <c r="I84" s="44">
        <v>12.04</v>
      </c>
      <c r="J84" s="44">
        <v>48.64</v>
      </c>
      <c r="K84" s="45">
        <v>271</v>
      </c>
    </row>
    <row r="85" spans="1:11" ht="15" x14ac:dyDescent="0.25">
      <c r="A85" s="24"/>
      <c r="B85" s="16"/>
      <c r="C85" s="11"/>
      <c r="D85" s="7" t="s">
        <v>23</v>
      </c>
      <c r="E85" s="43" t="s">
        <v>53</v>
      </c>
      <c r="F85" s="44">
        <v>40</v>
      </c>
      <c r="G85" s="44">
        <v>3.06</v>
      </c>
      <c r="H85" s="44">
        <v>1.32</v>
      </c>
      <c r="I85" s="44">
        <v>20.239999999999998</v>
      </c>
      <c r="J85" s="44">
        <v>106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42</v>
      </c>
      <c r="F86" s="44">
        <v>140</v>
      </c>
      <c r="G86" s="44">
        <v>0.4</v>
      </c>
      <c r="H86" s="44">
        <v>0.4</v>
      </c>
      <c r="I86" s="44">
        <v>9.8000000000000007</v>
      </c>
      <c r="J86" s="44">
        <v>47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590</v>
      </c>
      <c r="G89" s="20">
        <f t="shared" ref="G89:J89" si="12">SUM(G82:G88)</f>
        <v>40.78</v>
      </c>
      <c r="H89" s="20">
        <f t="shared" si="12"/>
        <v>47.05</v>
      </c>
      <c r="I89" s="20">
        <f t="shared" si="12"/>
        <v>83.13</v>
      </c>
      <c r="J89" s="20">
        <f t="shared" si="12"/>
        <v>948.73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:J99" si="13">SUM(G90:G98)</f>
        <v>0</v>
      </c>
      <c r="H99" s="20">
        <f t="shared" si="13"/>
        <v>0</v>
      </c>
      <c r="I99" s="20">
        <f t="shared" si="13"/>
        <v>0</v>
      </c>
      <c r="J99" s="20">
        <f t="shared" si="13"/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590</v>
      </c>
      <c r="G100" s="33">
        <f t="shared" ref="G100:J100" si="14">G89+G99</f>
        <v>40.78</v>
      </c>
      <c r="H100" s="33">
        <f t="shared" si="14"/>
        <v>47.05</v>
      </c>
      <c r="I100" s="33">
        <f t="shared" si="14"/>
        <v>83.13</v>
      </c>
      <c r="J100" s="33">
        <f t="shared" si="14"/>
        <v>948.73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15">SUM(G101:G107)</f>
        <v>0</v>
      </c>
      <c r="H108" s="20">
        <f t="shared" si="15"/>
        <v>0</v>
      </c>
      <c r="I108" s="20">
        <f t="shared" si="15"/>
        <v>0</v>
      </c>
      <c r="J108" s="20">
        <f t="shared" si="15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16">SUM(G109:G117)</f>
        <v>0</v>
      </c>
      <c r="H118" s="20">
        <f t="shared" si="16"/>
        <v>0</v>
      </c>
      <c r="I118" s="20">
        <f t="shared" si="16"/>
        <v>0</v>
      </c>
      <c r="J118" s="20">
        <f t="shared" si="16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:J119" si="17">G108+G118</f>
        <v>0</v>
      </c>
      <c r="H119" s="33">
        <f t="shared" si="17"/>
        <v>0</v>
      </c>
      <c r="I119" s="33">
        <f t="shared" si="17"/>
        <v>0</v>
      </c>
      <c r="J119" s="33">
        <f t="shared" si="17"/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18">SUM(G120:G126)</f>
        <v>0</v>
      </c>
      <c r="H127" s="20">
        <f t="shared" si="18"/>
        <v>0</v>
      </c>
      <c r="I127" s="20">
        <f t="shared" si="18"/>
        <v>0</v>
      </c>
      <c r="J127" s="20">
        <f t="shared" si="18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19">SUM(G128:G136)</f>
        <v>0</v>
      </c>
      <c r="H137" s="20">
        <f t="shared" si="19"/>
        <v>0</v>
      </c>
      <c r="I137" s="20">
        <f t="shared" si="19"/>
        <v>0</v>
      </c>
      <c r="J137" s="20">
        <f t="shared" si="19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:J138" si="20">G127+G137</f>
        <v>0</v>
      </c>
      <c r="H138" s="33">
        <f t="shared" si="20"/>
        <v>0</v>
      </c>
      <c r="I138" s="33">
        <f t="shared" si="20"/>
        <v>0</v>
      </c>
      <c r="J138" s="33">
        <f t="shared" si="20"/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21">SUM(G139:G145)</f>
        <v>0</v>
      </c>
      <c r="H146" s="20">
        <f t="shared" si="21"/>
        <v>0</v>
      </c>
      <c r="I146" s="20">
        <f t="shared" si="21"/>
        <v>0</v>
      </c>
      <c r="J146" s="20">
        <f t="shared" si="21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22">SUM(G147:G155)</f>
        <v>0</v>
      </c>
      <c r="H156" s="20">
        <f t="shared" si="22"/>
        <v>0</v>
      </c>
      <c r="I156" s="20">
        <f t="shared" si="22"/>
        <v>0</v>
      </c>
      <c r="J156" s="20">
        <f t="shared" si="22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:J157" si="23">G146+G156</f>
        <v>0</v>
      </c>
      <c r="H157" s="33">
        <f t="shared" si="23"/>
        <v>0</v>
      </c>
      <c r="I157" s="33">
        <f t="shared" si="23"/>
        <v>0</v>
      </c>
      <c r="J157" s="33">
        <f t="shared" si="23"/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24">SUM(G158:G164)</f>
        <v>0</v>
      </c>
      <c r="H165" s="20">
        <f t="shared" si="24"/>
        <v>0</v>
      </c>
      <c r="I165" s="20">
        <f t="shared" si="24"/>
        <v>0</v>
      </c>
      <c r="J165" s="20">
        <f t="shared" si="24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25">SUM(G166:G174)</f>
        <v>0</v>
      </c>
      <c r="H175" s="20">
        <f t="shared" si="25"/>
        <v>0</v>
      </c>
      <c r="I175" s="20">
        <f t="shared" si="25"/>
        <v>0</v>
      </c>
      <c r="J175" s="20">
        <f t="shared" si="25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:J176" si="26">G165+G175</f>
        <v>0</v>
      </c>
      <c r="H176" s="33">
        <f t="shared" si="26"/>
        <v>0</v>
      </c>
      <c r="I176" s="33">
        <f t="shared" si="26"/>
        <v>0</v>
      </c>
      <c r="J176" s="33">
        <f t="shared" si="26"/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27">SUM(G177:G183)</f>
        <v>0</v>
      </c>
      <c r="H184" s="20">
        <f t="shared" si="27"/>
        <v>0</v>
      </c>
      <c r="I184" s="20">
        <f t="shared" si="27"/>
        <v>0</v>
      </c>
      <c r="J184" s="20">
        <f t="shared" si="27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28">SUM(G185:G193)</f>
        <v>0</v>
      </c>
      <c r="H194" s="20">
        <f t="shared" si="28"/>
        <v>0</v>
      </c>
      <c r="I194" s="20">
        <f t="shared" si="28"/>
        <v>0</v>
      </c>
      <c r="J194" s="20">
        <f t="shared" si="28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:J195" si="29">G184+G194</f>
        <v>0</v>
      </c>
      <c r="H195" s="33">
        <f t="shared" si="29"/>
        <v>0</v>
      </c>
      <c r="I195" s="33">
        <f t="shared" si="29"/>
        <v>0</v>
      </c>
      <c r="J195" s="33">
        <f t="shared" si="29"/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706.8</v>
      </c>
      <c r="G196" s="35">
        <f t="shared" ref="G196:J196" si="30">(G24+G43+G62+G81+G100+G119+G138+G157+G176+G195)/(IF(G24=0,0,1)+IF(G43=0,0,1)+IF(G62=0,0,1)+IF(G81=0,0,1)+IF(G100=0,0,1)+IF(G119=0,0,1)+IF(G138=0,0,1)+IF(G157=0,0,1)+IF(G176=0,0,1)+IF(G195=0,0,1))</f>
        <v>26.896000000000004</v>
      </c>
      <c r="H196" s="35">
        <f t="shared" si="30"/>
        <v>25.951999999999998</v>
      </c>
      <c r="I196" s="35">
        <f t="shared" si="30"/>
        <v>104.752</v>
      </c>
      <c r="J196" s="35">
        <f t="shared" si="30"/>
        <v>719.3599999999999</v>
      </c>
      <c r="K196" s="35"/>
    </row>
  </sheetData>
  <sheetProtection sheet="1" objects="1" scenarios="1"/>
  <mergeCells count="15"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  <mergeCell ref="C43:D43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K89" sqref="K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:J32" si="3">SUM(G25:G31)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:J42" si="4">SUM(G33:G41)</f>
        <v>0</v>
      </c>
      <c r="H42" s="20">
        <f t="shared" si="4"/>
        <v>0</v>
      </c>
      <c r="I42" s="20">
        <f t="shared" si="4"/>
        <v>0</v>
      </c>
      <c r="J42" s="20">
        <f t="shared" si="4"/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:J43" si="5">G32+G42</f>
        <v>0</v>
      </c>
      <c r="H43" s="33">
        <f t="shared" si="5"/>
        <v>0</v>
      </c>
      <c r="I43" s="33">
        <f t="shared" si="5"/>
        <v>0</v>
      </c>
      <c r="J43" s="33">
        <f t="shared" si="5"/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:J51" si="6">SUM(G44:G50)</f>
        <v>0</v>
      </c>
      <c r="H51" s="20">
        <f t="shared" si="6"/>
        <v>0</v>
      </c>
      <c r="I51" s="20">
        <f t="shared" si="6"/>
        <v>0</v>
      </c>
      <c r="J51" s="20">
        <f t="shared" si="6"/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:J61" si="7">SUM(G52:G60)</f>
        <v>0</v>
      </c>
      <c r="H61" s="20">
        <f t="shared" si="7"/>
        <v>0</v>
      </c>
      <c r="I61" s="20">
        <f t="shared" si="7"/>
        <v>0</v>
      </c>
      <c r="J61" s="20">
        <f t="shared" si="7"/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:J62" si="8">G51+G61</f>
        <v>0</v>
      </c>
      <c r="H62" s="33">
        <f t="shared" si="8"/>
        <v>0</v>
      </c>
      <c r="I62" s="33">
        <f t="shared" si="8"/>
        <v>0</v>
      </c>
      <c r="J62" s="33">
        <f t="shared" si="8"/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:J70" si="9">SUM(G63:G69)</f>
        <v>0</v>
      </c>
      <c r="H70" s="20">
        <f t="shared" si="9"/>
        <v>0</v>
      </c>
      <c r="I70" s="20">
        <f t="shared" si="9"/>
        <v>0</v>
      </c>
      <c r="J70" s="20">
        <f t="shared" si="9"/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:J80" si="10">SUM(G71:G79)</f>
        <v>0</v>
      </c>
      <c r="H80" s="20">
        <f t="shared" si="10"/>
        <v>0</v>
      </c>
      <c r="I80" s="20">
        <f t="shared" si="10"/>
        <v>0</v>
      </c>
      <c r="J80" s="20">
        <f t="shared" si="10"/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:J81" si="11">G70+G80</f>
        <v>0</v>
      </c>
      <c r="H81" s="33">
        <f t="shared" si="11"/>
        <v>0</v>
      </c>
      <c r="I81" s="33">
        <f t="shared" si="11"/>
        <v>0</v>
      </c>
      <c r="J81" s="33">
        <f t="shared" si="11"/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:J89" si="12">SUM(G82:G88)</f>
        <v>0</v>
      </c>
      <c r="H89" s="20">
        <f t="shared" si="12"/>
        <v>0</v>
      </c>
      <c r="I89" s="20">
        <f t="shared" si="12"/>
        <v>0</v>
      </c>
      <c r="J89" s="20">
        <f t="shared" si="12"/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:J99" si="13">SUM(G90:G98)</f>
        <v>0</v>
      </c>
      <c r="H99" s="20">
        <f t="shared" si="13"/>
        <v>0</v>
      </c>
      <c r="I99" s="20">
        <f t="shared" si="13"/>
        <v>0</v>
      </c>
      <c r="J99" s="20">
        <f t="shared" si="13"/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:J100" si="14">G89+G99</f>
        <v>0</v>
      </c>
      <c r="H100" s="33">
        <f t="shared" si="14"/>
        <v>0</v>
      </c>
      <c r="I100" s="33">
        <f t="shared" si="14"/>
        <v>0</v>
      </c>
      <c r="J100" s="33">
        <f t="shared" si="14"/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15">SUM(G101:G107)</f>
        <v>0</v>
      </c>
      <c r="H108" s="20">
        <f t="shared" si="15"/>
        <v>0</v>
      </c>
      <c r="I108" s="20">
        <f t="shared" si="15"/>
        <v>0</v>
      </c>
      <c r="J108" s="20">
        <f t="shared" si="15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16">SUM(G109:G117)</f>
        <v>0</v>
      </c>
      <c r="H118" s="20">
        <f t="shared" si="16"/>
        <v>0</v>
      </c>
      <c r="I118" s="20">
        <f t="shared" si="16"/>
        <v>0</v>
      </c>
      <c r="J118" s="20">
        <f t="shared" si="16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:J119" si="17">G108+G118</f>
        <v>0</v>
      </c>
      <c r="H119" s="33">
        <f t="shared" si="17"/>
        <v>0</v>
      </c>
      <c r="I119" s="33">
        <f t="shared" si="17"/>
        <v>0</v>
      </c>
      <c r="J119" s="33">
        <f t="shared" si="17"/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18">SUM(G120:G126)</f>
        <v>0</v>
      </c>
      <c r="H127" s="20">
        <f t="shared" si="18"/>
        <v>0</v>
      </c>
      <c r="I127" s="20">
        <f t="shared" si="18"/>
        <v>0</v>
      </c>
      <c r="J127" s="20">
        <f t="shared" si="18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19">SUM(G128:G136)</f>
        <v>0</v>
      </c>
      <c r="H137" s="20">
        <f t="shared" si="19"/>
        <v>0</v>
      </c>
      <c r="I137" s="20">
        <f t="shared" si="19"/>
        <v>0</v>
      </c>
      <c r="J137" s="20">
        <f t="shared" si="19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:J138" si="20">G127+G137</f>
        <v>0</v>
      </c>
      <c r="H138" s="33">
        <f t="shared" si="20"/>
        <v>0</v>
      </c>
      <c r="I138" s="33">
        <f t="shared" si="20"/>
        <v>0</v>
      </c>
      <c r="J138" s="33">
        <f t="shared" si="20"/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21">SUM(G139:G145)</f>
        <v>0</v>
      </c>
      <c r="H146" s="20">
        <f t="shared" si="21"/>
        <v>0</v>
      </c>
      <c r="I146" s="20">
        <f t="shared" si="21"/>
        <v>0</v>
      </c>
      <c r="J146" s="20">
        <f t="shared" si="21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22">SUM(G147:G155)</f>
        <v>0</v>
      </c>
      <c r="H156" s="20">
        <f t="shared" si="22"/>
        <v>0</v>
      </c>
      <c r="I156" s="20">
        <f t="shared" si="22"/>
        <v>0</v>
      </c>
      <c r="J156" s="20">
        <f t="shared" si="22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:J157" si="23">G146+G156</f>
        <v>0</v>
      </c>
      <c r="H157" s="33">
        <f t="shared" si="23"/>
        <v>0</v>
      </c>
      <c r="I157" s="33">
        <f t="shared" si="23"/>
        <v>0</v>
      </c>
      <c r="J157" s="33">
        <f t="shared" si="23"/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24">SUM(G158:G164)</f>
        <v>0</v>
      </c>
      <c r="H165" s="20">
        <f t="shared" si="24"/>
        <v>0</v>
      </c>
      <c r="I165" s="20">
        <f t="shared" si="24"/>
        <v>0</v>
      </c>
      <c r="J165" s="20">
        <f t="shared" si="24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25">SUM(G166:G174)</f>
        <v>0</v>
      </c>
      <c r="H175" s="20">
        <f t="shared" si="25"/>
        <v>0</v>
      </c>
      <c r="I175" s="20">
        <f t="shared" si="25"/>
        <v>0</v>
      </c>
      <c r="J175" s="20">
        <f t="shared" si="25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:J176" si="26">G165+G175</f>
        <v>0</v>
      </c>
      <c r="H176" s="33">
        <f t="shared" si="26"/>
        <v>0</v>
      </c>
      <c r="I176" s="33">
        <f t="shared" si="26"/>
        <v>0</v>
      </c>
      <c r="J176" s="33">
        <f t="shared" si="26"/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27">SUM(G177:G183)</f>
        <v>0</v>
      </c>
      <c r="H184" s="20">
        <f t="shared" si="27"/>
        <v>0</v>
      </c>
      <c r="I184" s="20">
        <f t="shared" si="27"/>
        <v>0</v>
      </c>
      <c r="J184" s="20">
        <f t="shared" si="27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28">SUM(G185:G193)</f>
        <v>0</v>
      </c>
      <c r="H194" s="20">
        <f t="shared" si="28"/>
        <v>0</v>
      </c>
      <c r="I194" s="20">
        <f t="shared" si="28"/>
        <v>0</v>
      </c>
      <c r="J194" s="20">
        <f t="shared" si="28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:J195" si="29">G184+G194</f>
        <v>0</v>
      </c>
      <c r="H195" s="33">
        <f t="shared" si="29"/>
        <v>0</v>
      </c>
      <c r="I195" s="33">
        <f t="shared" si="29"/>
        <v>0</v>
      </c>
      <c r="J195" s="33">
        <f t="shared" si="29"/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30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30"/>
        <v>#DIV/0!</v>
      </c>
      <c r="I196" s="35" t="e">
        <f t="shared" si="30"/>
        <v>#DIV/0!</v>
      </c>
      <c r="J196" s="35" t="e">
        <f t="shared" si="30"/>
        <v>#DIV/0!</v>
      </c>
      <c r="K196" s="35"/>
    </row>
  </sheetData>
  <sheetProtection sheet="1" objects="1" scenarios="1"/>
  <mergeCells count="15">
    <mergeCell ref="C43:D43"/>
    <mergeCell ref="C1:E1"/>
    <mergeCell ref="H1:K1"/>
    <mergeCell ref="H2:K2"/>
    <mergeCell ref="H3:K3"/>
    <mergeCell ref="C24:D24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 (2)</vt:lpstr>
      <vt:lpstr>Лист1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2023-11-20T14:14:21Z</dcterms:modified>
</cp:coreProperties>
</file>